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eopkim/Documents/거인의 포트폴리오/"/>
    </mc:Choice>
  </mc:AlternateContent>
  <xr:revisionPtr revIDLastSave="0" documentId="13_ncr:1_{3AE3FEED-4301-594F-A841-5E3028829289}" xr6:coauthVersionLast="47" xr6:coauthVersionMax="47" xr10:uidLastSave="{00000000-0000-0000-0000-000000000000}"/>
  <bookViews>
    <workbookView xWindow="0" yWindow="500" windowWidth="28800" windowHeight="16080" activeTab="1" xr2:uid="{AE53F179-9723-7B43-9789-1252BEA1B6B9}"/>
  </bookViews>
  <sheets>
    <sheet name="영구포폴" sheetId="4" r:id="rId1"/>
    <sheet name=" 방안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4" i="1" l="1"/>
  <c r="G54" i="1"/>
  <c r="H40" i="1"/>
  <c r="G40" i="1"/>
  <c r="E54" i="1"/>
  <c r="E40" i="1"/>
  <c r="G17" i="1" l="1"/>
  <c r="I17" i="1"/>
  <c r="K17" i="1"/>
  <c r="M17" i="1"/>
  <c r="G4" i="1"/>
  <c r="D8" i="4"/>
  <c r="F7" i="4"/>
  <c r="G7" i="4" s="1"/>
  <c r="F6" i="4"/>
  <c r="G6" i="4"/>
  <c r="F5" i="4"/>
  <c r="G5" i="4"/>
  <c r="F4" i="4"/>
  <c r="F8" i="4" s="1"/>
  <c r="G4" i="4" l="1"/>
  <c r="N17" i="1"/>
  <c r="G8" i="4" l="1"/>
  <c r="H4" i="4"/>
  <c r="H6" i="4"/>
  <c r="H5" i="4"/>
  <c r="H7" i="4"/>
  <c r="H8" i="4" l="1"/>
</calcChain>
</file>

<file path=xl/sharedStrings.xml><?xml version="1.0" encoding="utf-8"?>
<sst xmlns="http://schemas.openxmlformats.org/spreadsheetml/2006/main" count="110" uniqueCount="83">
  <si>
    <t>구분</t>
    <phoneticPr fontId="3" type="noConversion"/>
  </si>
  <si>
    <t>티거</t>
    <phoneticPr fontId="3" type="noConversion"/>
  </si>
  <si>
    <t>수량</t>
    <phoneticPr fontId="3" type="noConversion"/>
  </si>
  <si>
    <t>단가</t>
    <phoneticPr fontId="3" type="noConversion"/>
  </si>
  <si>
    <t>금액</t>
    <phoneticPr fontId="3" type="noConversion"/>
  </si>
  <si>
    <t>비율</t>
    <phoneticPr fontId="3" type="noConversion"/>
  </si>
  <si>
    <t>S&amp;P 500</t>
    <phoneticPr fontId="3" type="noConversion"/>
  </si>
  <si>
    <t>미국장기채</t>
    <phoneticPr fontId="3" type="noConversion"/>
  </si>
  <si>
    <t>SPY</t>
    <phoneticPr fontId="3" type="noConversion"/>
  </si>
  <si>
    <t>TLT</t>
    <phoneticPr fontId="3" type="noConversion"/>
  </si>
  <si>
    <t>금</t>
    <phoneticPr fontId="3" type="noConversion"/>
  </si>
  <si>
    <t>GLD</t>
    <phoneticPr fontId="3" type="noConversion"/>
  </si>
  <si>
    <t>포트비율</t>
    <phoneticPr fontId="3" type="noConversion"/>
  </si>
  <si>
    <t>미국단기채</t>
    <phoneticPr fontId="3" type="noConversion"/>
  </si>
  <si>
    <t>BIL</t>
    <phoneticPr fontId="3" type="noConversion"/>
  </si>
  <si>
    <t>합 계</t>
    <phoneticPr fontId="3" type="noConversion"/>
  </si>
  <si>
    <t>투자금액</t>
    <phoneticPr fontId="3" type="noConversion"/>
  </si>
  <si>
    <t>전략별 투자금액</t>
    <phoneticPr fontId="3" type="noConversion"/>
  </si>
  <si>
    <t xml:space="preserve"> 2. 리벨러싱 회수 : 월 1회</t>
    <phoneticPr fontId="3" type="noConversion"/>
  </si>
  <si>
    <t xml:space="preserve"> 4. 투자 전략</t>
    <phoneticPr fontId="3" type="noConversion"/>
  </si>
  <si>
    <t xml:space="preserve">  1) VAA공격형</t>
    <phoneticPr fontId="3" type="noConversion"/>
  </si>
  <si>
    <t xml:space="preserve">   - 안전자산: 미국 회사채LQD, 미국 중기국채IEF, 미국 단기국채SHY</t>
    <phoneticPr fontId="3" type="noConversion"/>
  </si>
  <si>
    <t xml:space="preserve">   - 공격형 자산: 미국 주식SPY, 선진국 주식EFA, 개발도상국 주식EEM, 미국 혼합채권AGG</t>
    <phoneticPr fontId="3" type="noConversion"/>
  </si>
  <si>
    <t xml:space="preserve">   - 각 자산의 모멘텀 스코어 계산: (12×1개월 수익률)+(4×3개월 수익률)+(2×6개월 수익률)+(1×12개월 수익률)</t>
    <phoneticPr fontId="3" type="noConversion"/>
  </si>
  <si>
    <t xml:space="preserve">   - 매월 말 공격형 자산, 안전자산의 모멘텀 스코어 계산 </t>
    <phoneticPr fontId="3" type="noConversion"/>
  </si>
  <si>
    <t xml:space="preserve">   - 공격형 자산 4개 모두의 모멘텀 스코어가 0 이상일 경우 포트폴리오 전체를 가장 모멘텀 스코어가 높은 공격형 자산에 투자</t>
    <phoneticPr fontId="3" type="noConversion"/>
  </si>
  <si>
    <t xml:space="preserve">   - 공격형 자산 4개 중 한 개라도 모멘텀 스코어가 0 이하일 경우 포트폴리오 전체를 가장 모멘텀 스코어가 높은 안전자산에 투자</t>
    <phoneticPr fontId="3" type="noConversion"/>
  </si>
  <si>
    <t xml:space="preserve">   - 모멘텀 스코어 계산</t>
    <phoneticPr fontId="3" type="noConversion"/>
  </si>
  <si>
    <t>미국주식</t>
    <phoneticPr fontId="3" type="noConversion"/>
  </si>
  <si>
    <t>선진국 주식</t>
    <phoneticPr fontId="3" type="noConversion"/>
  </si>
  <si>
    <t>개도국 주식</t>
    <phoneticPr fontId="3" type="noConversion"/>
  </si>
  <si>
    <t>미국혼합채</t>
    <phoneticPr fontId="3" type="noConversion"/>
  </si>
  <si>
    <t>공격형</t>
    <phoneticPr fontId="3" type="noConversion"/>
  </si>
  <si>
    <t>미국회사채</t>
    <phoneticPr fontId="3" type="noConversion"/>
  </si>
  <si>
    <t>미국 중기채</t>
    <phoneticPr fontId="3" type="noConversion"/>
  </si>
  <si>
    <t>미국 단기국채</t>
    <phoneticPr fontId="3" type="noConversion"/>
  </si>
  <si>
    <t>안전자산</t>
    <phoneticPr fontId="3" type="noConversion"/>
  </si>
  <si>
    <t>EFA</t>
    <phoneticPr fontId="3" type="noConversion"/>
  </si>
  <si>
    <t>EEM</t>
    <phoneticPr fontId="3" type="noConversion"/>
  </si>
  <si>
    <t>AGG</t>
    <phoneticPr fontId="3" type="noConversion"/>
  </si>
  <si>
    <t>LQD</t>
    <phoneticPr fontId="3" type="noConversion"/>
  </si>
  <si>
    <t>IEF</t>
    <phoneticPr fontId="3" type="noConversion"/>
  </si>
  <si>
    <t>SHY</t>
    <phoneticPr fontId="3" type="noConversion"/>
  </si>
  <si>
    <t>현재단가</t>
    <phoneticPr fontId="3" type="noConversion"/>
  </si>
  <si>
    <t>1개월전 단가</t>
    <phoneticPr fontId="3" type="noConversion"/>
  </si>
  <si>
    <t>1개월전 수익율</t>
    <phoneticPr fontId="3" type="noConversion"/>
  </si>
  <si>
    <t>3개월 전 단가</t>
    <phoneticPr fontId="3" type="noConversion"/>
  </si>
  <si>
    <t>3개월 수익율</t>
    <phoneticPr fontId="3" type="noConversion"/>
  </si>
  <si>
    <t>6개월 전단가</t>
    <phoneticPr fontId="3" type="noConversion"/>
  </si>
  <si>
    <t>6개월 수익율</t>
    <phoneticPr fontId="3" type="noConversion"/>
  </si>
  <si>
    <t>12개월 전단가</t>
    <phoneticPr fontId="3" type="noConversion"/>
  </si>
  <si>
    <t>12개월 수익율</t>
    <phoneticPr fontId="3" type="noConversion"/>
  </si>
  <si>
    <t>모멘텀 스코어</t>
    <phoneticPr fontId="3" type="noConversion"/>
  </si>
  <si>
    <t xml:space="preserve"> 1. 투자금액</t>
    <phoneticPr fontId="3" type="noConversion"/>
  </si>
  <si>
    <t xml:space="preserve">  2) LAA(Lethargic Asset Allocation)</t>
    <phoneticPr fontId="3" type="noConversion"/>
  </si>
  <si>
    <t xml:space="preserve">   - 기대 연복리수익률: 10% 정도</t>
    <phoneticPr fontId="3" type="noConversion"/>
  </si>
  <si>
    <t xml:space="preserve">   - 포함 자산: (고정 자산)미국 대형가치주IWD, 금GLD, 미국 중기국채IEF / (타이밍 자산) 나스닥QQQ, 미국 단기국채SHY</t>
    <phoneticPr fontId="3" type="noConversion"/>
  </si>
  <si>
    <t xml:space="preserve">   - 매수 전략: 자산의 각 25%를 미국 대형가치주, 금, 미국 중기국채에 투자 및 보유</t>
    <phoneticPr fontId="3" type="noConversion"/>
  </si>
  <si>
    <t xml:space="preserve">                   자산의 나머지 25%는 나스닥 또는 미국 단기국채에 투자</t>
    <phoneticPr fontId="3" type="noConversion"/>
  </si>
  <si>
    <t xml:space="preserve">                   미국 S&amp;P 500 지수 가격이 200일 이동평균보다 낮고 미국 실업률이 12개월 이동평균보다 높은 경우 미국 단기국채에 투자</t>
    <phoneticPr fontId="3" type="noConversion"/>
  </si>
  <si>
    <t xml:space="preserve">                   그렇지 않을 경우 나스닥에 투자</t>
    <phoneticPr fontId="3" type="noConversion"/>
  </si>
  <si>
    <t xml:space="preserve">  - 매도 전략: 연 1회 리밸런싱(고정 자산), 월 1회 리밸런싱(타이밍 자산)</t>
    <phoneticPr fontId="3" type="noConversion"/>
  </si>
  <si>
    <t xml:space="preserve">  - 연복리수익율 10.9% MDD-15.2%</t>
    <phoneticPr fontId="3" type="noConversion"/>
  </si>
  <si>
    <t>고정자산</t>
    <phoneticPr fontId="3" type="noConversion"/>
  </si>
  <si>
    <t>비중</t>
    <phoneticPr fontId="3" type="noConversion"/>
  </si>
  <si>
    <t>타이밍자산</t>
    <phoneticPr fontId="3" type="noConversion"/>
  </si>
  <si>
    <t>대형가치주</t>
    <phoneticPr fontId="3" type="noConversion"/>
  </si>
  <si>
    <t>IWD</t>
    <phoneticPr fontId="3" type="noConversion"/>
  </si>
  <si>
    <t>나스닥</t>
    <phoneticPr fontId="3" type="noConversion"/>
  </si>
  <si>
    <t>QQQ</t>
    <phoneticPr fontId="3" type="noConversion"/>
  </si>
  <si>
    <t xml:space="preserve">  3) 오리지널 듀얼 모멘텀(Dual Momentum)</t>
    <phoneticPr fontId="3" type="noConversion"/>
  </si>
  <si>
    <t xml:space="preserve">   - 기대 연복리수익률: 10~15%</t>
    <phoneticPr fontId="3" type="noConversion"/>
  </si>
  <si>
    <t xml:space="preserve">   - 포함 자산 : 미국 주식SPY, 선진국 주식EFA, 미국 채권AGG</t>
    <phoneticPr fontId="3" type="noConversion"/>
  </si>
  <si>
    <t xml:space="preserve">   - 매수 전략 : 매월 말 미국 주식SPY, 선진국 주식EFA, 초단기채권BIL의 최근 12개월 수익률을 계산</t>
    <phoneticPr fontId="3" type="noConversion"/>
  </si>
  <si>
    <t xml:space="preserve">   - SPY의 수익률이 BIL 보다 높으면 SPY 또는 EFA 중 최근 12개월 수익률이 더 높은 ETF에 투자</t>
    <phoneticPr fontId="3" type="noConversion"/>
  </si>
  <si>
    <t xml:space="preserve">   - SPY의 수익률이 BIL 보다 낮으면 AGG에 투자</t>
    <phoneticPr fontId="3" type="noConversion"/>
  </si>
  <si>
    <t xml:space="preserve">   - 매도 전략: 월 1회 리밸런싱</t>
    <phoneticPr fontId="3" type="noConversion"/>
  </si>
  <si>
    <t xml:space="preserve">   - 연 복리 수익율 15.1% MDD -19.1%</t>
    <phoneticPr fontId="3" type="noConversion"/>
  </si>
  <si>
    <t>선진국</t>
    <phoneticPr fontId="3" type="noConversion"/>
  </si>
  <si>
    <t>위험자산</t>
    <phoneticPr fontId="3" type="noConversion"/>
  </si>
  <si>
    <t>초단기채권</t>
    <phoneticPr fontId="3" type="noConversion"/>
  </si>
  <si>
    <t xml:space="preserve"> 3. 연복리 수익율 14.7% MDD -9.7%</t>
    <phoneticPr fontId="3" type="noConversion"/>
  </si>
  <si>
    <r>
      <rPr>
        <sz val="14"/>
        <color theme="1"/>
        <rFont val="Segoe UI Symbol"/>
        <family val="3"/>
      </rPr>
      <t>▣</t>
    </r>
    <r>
      <rPr>
        <sz val="14"/>
        <color theme="1"/>
        <rFont val="맑은 고딕"/>
        <family val="3"/>
        <charset val="129"/>
        <scheme val="minor"/>
      </rPr>
      <t xml:space="preserve"> VAA공격형 + LAA +오리지널 듀얼 모멘텀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</si>
</sst>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76" formatCode="_(* #,##0.00_);_(* \(#,##0.00\);_(* &quot;-&quot;_);_(@_)"/>
    <numFmt numFmtId="177" formatCode="0.0%"/>
  </numFmts>
  <fonts count="7"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9"/>
      <color rgb="FF000000"/>
      <name val="Apple SD Gothic Neo"/>
      <family val="2"/>
      <charset val="129"/>
    </font>
    <font>
      <sz val="14"/>
      <color theme="1"/>
      <name val="맑은 고딕"/>
      <family val="3"/>
      <charset val="129"/>
      <scheme val="minor"/>
    </font>
    <font>
      <sz val="14"/>
      <color theme="1"/>
      <name val="Segoe UI Symbol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0" xfId="0" applyNumberFormat="1">
      <alignment vertical="center"/>
    </xf>
    <xf numFmtId="41" fontId="0" fillId="0" borderId="0" xfId="1" applyFont="1">
      <alignment vertical="center"/>
    </xf>
    <xf numFmtId="41" fontId="0" fillId="0" borderId="1" xfId="1" applyFont="1" applyBorder="1">
      <alignment vertical="center"/>
    </xf>
    <xf numFmtId="0" fontId="0" fillId="0" borderId="3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41" fontId="0" fillId="0" borderId="3" xfId="1" applyFont="1" applyBorder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9" fontId="0" fillId="0" borderId="3" xfId="2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10" fontId="0" fillId="0" borderId="0" xfId="0" applyNumberFormat="1">
      <alignment vertical="center"/>
    </xf>
    <xf numFmtId="43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2" fontId="0" fillId="0" borderId="3" xfId="0" applyNumberFormat="1" applyBorder="1">
      <alignment vertical="center"/>
    </xf>
    <xf numFmtId="10" fontId="0" fillId="0" borderId="3" xfId="2" applyNumberFormat="1" applyFont="1" applyBorder="1">
      <alignment vertical="center"/>
    </xf>
    <xf numFmtId="176" fontId="0" fillId="0" borderId="3" xfId="1" applyNumberFormat="1" applyFont="1" applyBorder="1">
      <alignment vertical="center"/>
    </xf>
    <xf numFmtId="0" fontId="0" fillId="0" borderId="0" xfId="0" applyAlignment="1">
      <alignment horizontal="left" vertical="center"/>
    </xf>
    <xf numFmtId="177" fontId="0" fillId="0" borderId="3" xfId="2" applyNumberFormat="1" applyFont="1" applyBorder="1" applyAlignment="1">
      <alignment horizontal="center" vertical="center"/>
    </xf>
    <xf numFmtId="177" fontId="0" fillId="0" borderId="1" xfId="2" applyNumberFormat="1" applyFon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E934B-48C3-5642-A0F2-28641ACDB9D4}">
  <dimension ref="B1:H40"/>
  <sheetViews>
    <sheetView workbookViewId="0">
      <selection activeCell="B1" sqref="B1"/>
    </sheetView>
  </sheetViews>
  <sheetFormatPr baseColWidth="10" defaultColWidth="10.85546875" defaultRowHeight="18"/>
  <cols>
    <col min="1" max="1" width="2.7109375" customWidth="1"/>
  </cols>
  <sheetData>
    <row r="1" spans="2:8" ht="27" customHeight="1"/>
    <row r="2" spans="2:8" ht="27" customHeight="1">
      <c r="B2" s="1" t="s">
        <v>16</v>
      </c>
      <c r="C2" s="6">
        <v>100000</v>
      </c>
      <c r="H2" s="5">
        <v>44746</v>
      </c>
    </row>
    <row r="3" spans="2:8" ht="27" customHeight="1" thickBot="1">
      <c r="B3" s="12" t="s">
        <v>0</v>
      </c>
      <c r="C3" s="12" t="s">
        <v>1</v>
      </c>
      <c r="D3" s="12" t="s">
        <v>12</v>
      </c>
      <c r="E3" s="12" t="s">
        <v>3</v>
      </c>
      <c r="F3" s="12" t="s">
        <v>2</v>
      </c>
      <c r="G3" s="12" t="s">
        <v>4</v>
      </c>
      <c r="H3" s="12" t="s">
        <v>5</v>
      </c>
    </row>
    <row r="4" spans="2:8" ht="27" customHeight="1" thickTop="1">
      <c r="B4" s="8" t="s">
        <v>6</v>
      </c>
      <c r="C4" s="8" t="s">
        <v>8</v>
      </c>
      <c r="D4" s="9">
        <v>0.25</v>
      </c>
      <c r="E4" s="8">
        <v>381.24</v>
      </c>
      <c r="F4" s="10">
        <f>ROUND($C$2*D4/E4,0)</f>
        <v>66</v>
      </c>
      <c r="G4" s="11">
        <f>E4*F4</f>
        <v>25161.84</v>
      </c>
      <c r="H4" s="13">
        <f>G4/SUM($G$4:$G$7)</f>
        <v>0.25106848469796605</v>
      </c>
    </row>
    <row r="5" spans="2:8" ht="27" customHeight="1">
      <c r="B5" s="2" t="s">
        <v>7</v>
      </c>
      <c r="C5" s="2" t="s">
        <v>9</v>
      </c>
      <c r="D5" s="3">
        <v>0.25</v>
      </c>
      <c r="E5" s="2">
        <v>115.82</v>
      </c>
      <c r="F5" s="10">
        <f>ROUND($C$2*D5/E5,0)</f>
        <v>216</v>
      </c>
      <c r="G5" s="11">
        <f>E5*F5</f>
        <v>25017.119999999999</v>
      </c>
      <c r="H5" s="14">
        <f t="shared" ref="H5:H7" si="0">G5/SUM($G$4:$G$7)</f>
        <v>0.24962444757248198</v>
      </c>
    </row>
    <row r="6" spans="2:8" ht="27" customHeight="1">
      <c r="B6" s="2" t="s">
        <v>10</v>
      </c>
      <c r="C6" s="2" t="s">
        <v>11</v>
      </c>
      <c r="D6" s="3">
        <v>0.25</v>
      </c>
      <c r="E6" s="2">
        <v>168.32</v>
      </c>
      <c r="F6" s="10">
        <f>ROUND($C$2*D6/E6,0)</f>
        <v>149</v>
      </c>
      <c r="G6" s="11">
        <f>E6*F6</f>
        <v>25079.68</v>
      </c>
      <c r="H6" s="14">
        <f t="shared" si="0"/>
        <v>0.25024868031550496</v>
      </c>
    </row>
    <row r="7" spans="2:8" ht="27" customHeight="1">
      <c r="B7" s="2" t="s">
        <v>13</v>
      </c>
      <c r="C7" s="2" t="s">
        <v>14</v>
      </c>
      <c r="D7" s="3">
        <v>0.25</v>
      </c>
      <c r="E7" s="2">
        <v>91.43</v>
      </c>
      <c r="F7" s="10">
        <f>ROUND($C$2*D7/E7,0)</f>
        <v>273</v>
      </c>
      <c r="G7" s="11">
        <f>E7*F7</f>
        <v>24960.390000000003</v>
      </c>
      <c r="H7" s="14">
        <f t="shared" si="0"/>
        <v>0.24905838741404704</v>
      </c>
    </row>
    <row r="8" spans="2:8" ht="27" customHeight="1">
      <c r="B8" s="28" t="s">
        <v>15</v>
      </c>
      <c r="C8" s="28"/>
      <c r="D8" s="3">
        <f>SUM(D4:D7)</f>
        <v>1</v>
      </c>
      <c r="E8" s="4"/>
      <c r="F8" s="7">
        <f>SUM(F4:F7)</f>
        <v>704</v>
      </c>
      <c r="G8" s="7">
        <f>SUM(G4:G7)</f>
        <v>100219.03</v>
      </c>
      <c r="H8" s="14">
        <f>SUM(H4:H7)</f>
        <v>1</v>
      </c>
    </row>
    <row r="9" spans="2:8" ht="27" customHeight="1"/>
    <row r="10" spans="2:8" ht="27" customHeight="1"/>
    <row r="11" spans="2:8" ht="27" customHeight="1"/>
    <row r="12" spans="2:8" ht="27" customHeight="1"/>
    <row r="13" spans="2:8" ht="27" customHeight="1"/>
    <row r="14" spans="2:8" ht="27" customHeight="1"/>
    <row r="15" spans="2:8" ht="27" customHeight="1"/>
    <row r="16" spans="2:8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</sheetData>
  <mergeCells count="1">
    <mergeCell ref="B8:C8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88A5-BC94-664B-B2AE-6D4894A1B51E}">
  <dimension ref="B1:N66"/>
  <sheetViews>
    <sheetView showGridLines="0" tabSelected="1" topLeftCell="A9" zoomScaleNormal="100" workbookViewId="0">
      <selection activeCell="I6" sqref="I6"/>
    </sheetView>
  </sheetViews>
  <sheetFormatPr baseColWidth="10" defaultColWidth="10.85546875" defaultRowHeight="18"/>
  <cols>
    <col min="1" max="1" width="2.7109375" customWidth="1"/>
    <col min="2" max="2" width="11.28515625" customWidth="1"/>
    <col min="3" max="3" width="12.5703125" bestFit="1" customWidth="1"/>
    <col min="5" max="5" width="15" bestFit="1" customWidth="1"/>
    <col min="6" max="6" width="11.85546875" bestFit="1" customWidth="1"/>
    <col min="7" max="7" width="13.7109375" bestFit="1" customWidth="1"/>
    <col min="8" max="8" width="12.42578125" bestFit="1" customWidth="1"/>
    <col min="9" max="10" width="11.85546875" bestFit="1" customWidth="1"/>
    <col min="12" max="13" width="12.7109375" bestFit="1" customWidth="1"/>
    <col min="14" max="14" width="12.5703125" bestFit="1" customWidth="1"/>
  </cols>
  <sheetData>
    <row r="1" spans="2:14" ht="24" customHeight="1"/>
    <row r="2" spans="2:14" ht="27.5" customHeight="1">
      <c r="B2" s="27" t="s">
        <v>82</v>
      </c>
    </row>
    <row r="3" spans="2:14" ht="24" customHeight="1"/>
    <row r="4" spans="2:14" ht="24" customHeight="1">
      <c r="B4" s="23" t="s">
        <v>53</v>
      </c>
      <c r="C4" s="6">
        <v>100000</v>
      </c>
      <c r="E4" t="s">
        <v>17</v>
      </c>
      <c r="F4" s="15">
        <v>0.33300000000000002</v>
      </c>
      <c r="G4" s="16">
        <f>ROUND(C4*F4,0)</f>
        <v>33300</v>
      </c>
      <c r="H4" s="5"/>
    </row>
    <row r="5" spans="2:14" ht="24" customHeight="1">
      <c r="B5" s="23" t="s">
        <v>18</v>
      </c>
    </row>
    <row r="6" spans="2:14" ht="24" customHeight="1">
      <c r="B6" s="23" t="s">
        <v>81</v>
      </c>
    </row>
    <row r="7" spans="2:14" ht="24" customHeight="1">
      <c r="B7" s="23" t="s">
        <v>19</v>
      </c>
    </row>
    <row r="8" spans="2:14" ht="24" customHeight="1">
      <c r="B8" t="s">
        <v>20</v>
      </c>
    </row>
    <row r="9" spans="2:14" ht="24" customHeight="1">
      <c r="B9" t="s">
        <v>22</v>
      </c>
    </row>
    <row r="10" spans="2:14" ht="24" customHeight="1">
      <c r="B10" t="s">
        <v>21</v>
      </c>
    </row>
    <row r="11" spans="2:14" ht="24" customHeight="1">
      <c r="B11" t="s">
        <v>24</v>
      </c>
    </row>
    <row r="12" spans="2:14" ht="24" customHeight="1">
      <c r="B12" t="s">
        <v>23</v>
      </c>
    </row>
    <row r="13" spans="2:14" ht="24" customHeight="1">
      <c r="B13" t="s">
        <v>25</v>
      </c>
    </row>
    <row r="14" spans="2:14" ht="24" customHeight="1">
      <c r="B14" t="s">
        <v>26</v>
      </c>
    </row>
    <row r="15" spans="2:14" ht="24" customHeight="1">
      <c r="B15" t="s">
        <v>27</v>
      </c>
    </row>
    <row r="16" spans="2:14" ht="24" customHeight="1" thickBot="1">
      <c r="B16" s="29" t="s">
        <v>0</v>
      </c>
      <c r="C16" s="29"/>
      <c r="D16" s="19" t="s">
        <v>1</v>
      </c>
      <c r="E16" s="19" t="s">
        <v>43</v>
      </c>
      <c r="F16" s="19" t="s">
        <v>44</v>
      </c>
      <c r="G16" s="19" t="s">
        <v>45</v>
      </c>
      <c r="H16" s="19" t="s">
        <v>46</v>
      </c>
      <c r="I16" s="19" t="s">
        <v>47</v>
      </c>
      <c r="J16" s="19" t="s">
        <v>48</v>
      </c>
      <c r="K16" s="19" t="s">
        <v>49</v>
      </c>
      <c r="L16" s="19" t="s">
        <v>50</v>
      </c>
      <c r="M16" s="19" t="s">
        <v>51</v>
      </c>
      <c r="N16" s="19" t="s">
        <v>52</v>
      </c>
    </row>
    <row r="17" spans="2:14" ht="24" customHeight="1" thickTop="1">
      <c r="B17" s="30" t="s">
        <v>32</v>
      </c>
      <c r="C17" s="8" t="s">
        <v>28</v>
      </c>
      <c r="D17" s="8" t="s">
        <v>8</v>
      </c>
      <c r="E17" s="18">
        <v>381.24</v>
      </c>
      <c r="F17" s="20">
        <v>470.82839999999999</v>
      </c>
      <c r="G17" s="21">
        <f>E17/F17-1</f>
        <v>-0.19027824149945072</v>
      </c>
      <c r="H17" s="22">
        <v>450.97919999999999</v>
      </c>
      <c r="I17" s="21">
        <f>E17/H17-1</f>
        <v>-0.15463950443834218</v>
      </c>
      <c r="J17" s="20">
        <v>474.18130000000002</v>
      </c>
      <c r="K17" s="21">
        <f>E17/J17-1</f>
        <v>-0.19600372262676746</v>
      </c>
      <c r="L17" s="22">
        <v>424.39280000000002</v>
      </c>
      <c r="M17" s="21">
        <f>E17/L17-1</f>
        <v>-0.10168127263233495</v>
      </c>
      <c r="N17" s="22">
        <f>(12*G17)+(4*I17)+(2*K17)+(1*M17)</f>
        <v>-3.3955856336326473</v>
      </c>
    </row>
    <row r="18" spans="2:14" ht="24" customHeight="1">
      <c r="B18" s="28"/>
      <c r="C18" s="2" t="s">
        <v>29</v>
      </c>
      <c r="D18" s="2" t="s">
        <v>37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2:14" ht="24" customHeight="1">
      <c r="B19" s="28"/>
      <c r="C19" s="2" t="s">
        <v>30</v>
      </c>
      <c r="D19" s="2" t="s">
        <v>38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2:14" ht="24" customHeight="1">
      <c r="B20" s="28"/>
      <c r="C20" s="2" t="s">
        <v>31</v>
      </c>
      <c r="D20" s="2" t="s">
        <v>39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2:14" ht="24" customHeight="1">
      <c r="B21" s="28" t="s">
        <v>36</v>
      </c>
      <c r="C21" s="2" t="s">
        <v>33</v>
      </c>
      <c r="D21" s="2" t="s">
        <v>40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4" ht="24" customHeight="1">
      <c r="B22" s="28"/>
      <c r="C22" s="2" t="s">
        <v>34</v>
      </c>
      <c r="D22" s="2" t="s">
        <v>41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4" ht="24" customHeight="1">
      <c r="B23" s="28"/>
      <c r="C23" s="2" t="s">
        <v>35</v>
      </c>
      <c r="D23" s="2" t="s">
        <v>42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2:14" ht="24" customHeight="1">
      <c r="B24" s="17"/>
    </row>
    <row r="25" spans="2:14" ht="24" customHeight="1">
      <c r="B25" t="s">
        <v>54</v>
      </c>
    </row>
    <row r="26" spans="2:14" ht="24" customHeight="1">
      <c r="B26" t="s">
        <v>55</v>
      </c>
    </row>
    <row r="27" spans="2:14" ht="24" customHeight="1">
      <c r="B27" t="s">
        <v>56</v>
      </c>
    </row>
    <row r="28" spans="2:14" ht="24" customHeight="1">
      <c r="B28" t="s">
        <v>57</v>
      </c>
    </row>
    <row r="29" spans="2:14" ht="24" customHeight="1">
      <c r="B29" t="s">
        <v>58</v>
      </c>
    </row>
    <row r="30" spans="2:14" ht="24" customHeight="1">
      <c r="B30" t="s">
        <v>59</v>
      </c>
    </row>
    <row r="31" spans="2:14" ht="24" customHeight="1">
      <c r="B31" t="s">
        <v>60</v>
      </c>
    </row>
    <row r="32" spans="2:14" ht="24" customHeight="1">
      <c r="B32" t="s">
        <v>61</v>
      </c>
    </row>
    <row r="33" spans="2:8" ht="24" customHeight="1">
      <c r="B33" t="s">
        <v>62</v>
      </c>
    </row>
    <row r="34" spans="2:8" ht="24" customHeight="1" thickBot="1">
      <c r="B34" s="29" t="s">
        <v>0</v>
      </c>
      <c r="C34" s="29"/>
      <c r="D34" s="19" t="s">
        <v>1</v>
      </c>
      <c r="E34" s="19" t="s">
        <v>64</v>
      </c>
      <c r="F34" s="19" t="s">
        <v>43</v>
      </c>
      <c r="G34" s="19" t="s">
        <v>2</v>
      </c>
      <c r="H34" s="19" t="s">
        <v>4</v>
      </c>
    </row>
    <row r="35" spans="2:8" ht="24" customHeight="1" thickTop="1">
      <c r="B35" s="30" t="s">
        <v>63</v>
      </c>
      <c r="C35" s="8" t="s">
        <v>66</v>
      </c>
      <c r="D35" s="8" t="s">
        <v>67</v>
      </c>
      <c r="E35" s="13">
        <v>0.25</v>
      </c>
      <c r="F35" s="10"/>
      <c r="G35" s="10"/>
      <c r="H35" s="10"/>
    </row>
    <row r="36" spans="2:8" ht="24" customHeight="1">
      <c r="B36" s="28"/>
      <c r="C36" s="2" t="s">
        <v>10</v>
      </c>
      <c r="D36" s="2" t="s">
        <v>11</v>
      </c>
      <c r="E36" s="14">
        <v>0.25</v>
      </c>
      <c r="F36" s="26"/>
      <c r="G36" s="26"/>
      <c r="H36" s="26"/>
    </row>
    <row r="37" spans="2:8" ht="24" customHeight="1">
      <c r="B37" s="28"/>
      <c r="C37" s="2" t="s">
        <v>34</v>
      </c>
      <c r="D37" s="2" t="s">
        <v>41</v>
      </c>
      <c r="E37" s="14">
        <v>0.25</v>
      </c>
      <c r="F37" s="26"/>
      <c r="G37" s="26"/>
      <c r="H37" s="26"/>
    </row>
    <row r="38" spans="2:8" ht="24" customHeight="1">
      <c r="B38" s="28" t="s">
        <v>65</v>
      </c>
      <c r="C38" s="2" t="s">
        <v>68</v>
      </c>
      <c r="D38" s="2" t="s">
        <v>69</v>
      </c>
      <c r="E38" s="14">
        <v>0.25</v>
      </c>
      <c r="F38" s="26"/>
      <c r="G38" s="26"/>
      <c r="H38" s="26"/>
    </row>
    <row r="39" spans="2:8" ht="24" customHeight="1">
      <c r="B39" s="28"/>
      <c r="C39" s="2" t="s">
        <v>35</v>
      </c>
      <c r="D39" s="2" t="s">
        <v>42</v>
      </c>
      <c r="E39" s="14">
        <v>0</v>
      </c>
      <c r="F39" s="26"/>
      <c r="G39" s="26"/>
      <c r="H39" s="26"/>
    </row>
    <row r="40" spans="2:8" ht="24" customHeight="1">
      <c r="B40" s="28" t="s">
        <v>15</v>
      </c>
      <c r="C40" s="28"/>
      <c r="D40" s="28"/>
      <c r="E40" s="3">
        <f>SUM(E35:E39)</f>
        <v>1</v>
      </c>
      <c r="F40" s="26"/>
      <c r="G40" s="26">
        <f t="shared" ref="G40:H40" si="0">SUM(G35:G39)</f>
        <v>0</v>
      </c>
      <c r="H40" s="26">
        <f t="shared" si="0"/>
        <v>0</v>
      </c>
    </row>
    <row r="41" spans="2:8" ht="24" customHeight="1"/>
    <row r="42" spans="2:8" ht="24" customHeight="1">
      <c r="B42" t="s">
        <v>70</v>
      </c>
    </row>
    <row r="43" spans="2:8" ht="24" customHeight="1">
      <c r="B43" t="s">
        <v>71</v>
      </c>
    </row>
    <row r="44" spans="2:8" ht="24" customHeight="1">
      <c r="B44" t="s">
        <v>72</v>
      </c>
    </row>
    <row r="45" spans="2:8" ht="24" customHeight="1">
      <c r="B45" t="s">
        <v>73</v>
      </c>
    </row>
    <row r="46" spans="2:8" ht="24" customHeight="1">
      <c r="B46" t="s">
        <v>74</v>
      </c>
    </row>
    <row r="47" spans="2:8" ht="24" customHeight="1">
      <c r="B47" t="s">
        <v>75</v>
      </c>
    </row>
    <row r="48" spans="2:8" ht="24" customHeight="1">
      <c r="B48" t="s">
        <v>76</v>
      </c>
    </row>
    <row r="49" spans="2:8" ht="24" customHeight="1">
      <c r="B49" t="s">
        <v>77</v>
      </c>
    </row>
    <row r="50" spans="2:8" ht="24" customHeight="1" thickBot="1">
      <c r="B50" s="29" t="s">
        <v>0</v>
      </c>
      <c r="C50" s="29"/>
      <c r="D50" s="19" t="s">
        <v>1</v>
      </c>
      <c r="E50" s="19" t="s">
        <v>64</v>
      </c>
      <c r="F50" s="19" t="s">
        <v>43</v>
      </c>
      <c r="G50" s="19" t="s">
        <v>2</v>
      </c>
      <c r="H50" s="19" t="s">
        <v>4</v>
      </c>
    </row>
    <row r="51" spans="2:8" ht="24" customHeight="1" thickTop="1">
      <c r="B51" s="30" t="s">
        <v>79</v>
      </c>
      <c r="C51" s="8" t="s">
        <v>28</v>
      </c>
      <c r="D51" s="8" t="s">
        <v>8</v>
      </c>
      <c r="E51" s="24">
        <v>0.33300000000000002</v>
      </c>
      <c r="F51" s="10"/>
      <c r="G51" s="10"/>
      <c r="H51" s="10"/>
    </row>
    <row r="52" spans="2:8" ht="24" customHeight="1">
      <c r="B52" s="28"/>
      <c r="C52" s="2" t="s">
        <v>78</v>
      </c>
      <c r="D52" s="2" t="s">
        <v>37</v>
      </c>
      <c r="E52" s="25">
        <v>0.33300000000000002</v>
      </c>
      <c r="F52" s="26"/>
      <c r="G52" s="26"/>
      <c r="H52" s="26"/>
    </row>
    <row r="53" spans="2:8" ht="24" customHeight="1">
      <c r="B53" s="2" t="s">
        <v>36</v>
      </c>
      <c r="C53" s="2" t="s">
        <v>80</v>
      </c>
      <c r="D53" s="2" t="s">
        <v>14</v>
      </c>
      <c r="E53" s="25">
        <v>0.33300000000000002</v>
      </c>
      <c r="F53" s="26"/>
      <c r="G53" s="26"/>
      <c r="H53" s="26"/>
    </row>
    <row r="54" spans="2:8" ht="24" customHeight="1">
      <c r="B54" s="28" t="s">
        <v>15</v>
      </c>
      <c r="C54" s="28"/>
      <c r="D54" s="28"/>
      <c r="E54" s="3">
        <f>SUM(E51:E53)</f>
        <v>0.99900000000000011</v>
      </c>
      <c r="F54" s="26"/>
      <c r="G54" s="26">
        <f t="shared" ref="G54:H54" si="1">SUM(G51:G53)</f>
        <v>0</v>
      </c>
      <c r="H54" s="26">
        <f t="shared" si="1"/>
        <v>0</v>
      </c>
    </row>
    <row r="55" spans="2:8" ht="24" customHeight="1"/>
    <row r="56" spans="2:8" ht="24" customHeight="1"/>
    <row r="57" spans="2:8" ht="24" customHeight="1"/>
    <row r="58" spans="2:8" ht="24" customHeight="1"/>
    <row r="59" spans="2:8" ht="24" customHeight="1"/>
    <row r="60" spans="2:8" ht="24" customHeight="1"/>
    <row r="61" spans="2:8" ht="24" customHeight="1"/>
    <row r="62" spans="2:8" ht="24" customHeight="1"/>
    <row r="63" spans="2:8" ht="24" customHeight="1"/>
    <row r="64" spans="2:8" ht="24" customHeight="1"/>
    <row r="65" ht="24" customHeight="1"/>
    <row r="66" ht="24" customHeight="1"/>
  </sheetData>
  <mergeCells count="10">
    <mergeCell ref="B16:C16"/>
    <mergeCell ref="B17:B20"/>
    <mergeCell ref="B21:B23"/>
    <mergeCell ref="B34:C34"/>
    <mergeCell ref="B35:B37"/>
    <mergeCell ref="B54:D54"/>
    <mergeCell ref="B38:B39"/>
    <mergeCell ref="B40:D40"/>
    <mergeCell ref="B50:C50"/>
    <mergeCell ref="B51:B5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영구포폴</vt:lpstr>
      <vt:lpstr> 방안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Kieop</dc:creator>
  <cp:lastModifiedBy>Kieop Kim</cp:lastModifiedBy>
  <dcterms:created xsi:type="dcterms:W3CDTF">2022-07-04T13:46:01Z</dcterms:created>
  <dcterms:modified xsi:type="dcterms:W3CDTF">2023-11-18T00:35:35Z</dcterms:modified>
</cp:coreProperties>
</file>